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uoshuhan/Dropbox (中央酒販G)/中央G（個人）/記事/"/>
    </mc:Choice>
  </mc:AlternateContent>
  <xr:revisionPtr revIDLastSave="0" documentId="13_ncr:1_{3CE4B33F-2A2A-D94D-A644-02AF9D44B340}" xr6:coauthVersionLast="43" xr6:coauthVersionMax="43" xr10:uidLastSave="{00000000-0000-0000-0000-000000000000}"/>
  <bookViews>
    <workbookView xWindow="22420" yWindow="460" windowWidth="28580" windowHeight="21420" xr2:uid="{A55E5318-B328-824F-B812-567EF3B5E79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" i="1" l="1"/>
  <c r="H3" i="1"/>
  <c r="H2" i="1"/>
  <c r="E6" i="1"/>
  <c r="B15" i="1"/>
  <c r="B18" i="1"/>
  <c r="B16" i="1" s="1"/>
  <c r="E2" i="1"/>
  <c r="B9" i="1"/>
  <c r="B10" i="1" s="1"/>
  <c r="H4" i="1" s="1"/>
  <c r="H6" i="1" l="1"/>
  <c r="B17" i="1"/>
  <c r="E4" i="1" s="1"/>
  <c r="E5" i="1" l="1"/>
  <c r="E7" i="1" s="1"/>
  <c r="E8" i="1" s="1"/>
  <c r="H7" i="1" l="1"/>
  <c r="H5" i="1"/>
</calcChain>
</file>

<file path=xl/sharedStrings.xml><?xml version="1.0" encoding="utf-8"?>
<sst xmlns="http://schemas.openxmlformats.org/spreadsheetml/2006/main" count="51" uniqueCount="50">
  <si>
    <t>ABCビル</t>
    <phoneticPr fontId="3"/>
  </si>
  <si>
    <t>築年数</t>
    <rPh sb="0" eb="3">
      <t xml:space="preserve">チクネンスウ </t>
    </rPh>
    <phoneticPr fontId="3"/>
  </si>
  <si>
    <t>売上</t>
    <rPh sb="0" eb="2">
      <t xml:space="preserve">ウリアゲ </t>
    </rPh>
    <phoneticPr fontId="3"/>
  </si>
  <si>
    <t>経費</t>
    <rPh sb="0" eb="2">
      <t xml:space="preserve">ケイヒ </t>
    </rPh>
    <phoneticPr fontId="3"/>
  </si>
  <si>
    <t>減価償却費</t>
    <rPh sb="0" eb="5">
      <t xml:space="preserve">ゲンカショウキャクヒ </t>
    </rPh>
    <phoneticPr fontId="3"/>
  </si>
  <si>
    <t>利益</t>
    <rPh sb="0" eb="2">
      <t xml:space="preserve">リエキ </t>
    </rPh>
    <phoneticPr fontId="3"/>
  </si>
  <si>
    <t>借入金返済</t>
    <rPh sb="0" eb="5">
      <t xml:space="preserve">カリイレキンヘンサイ </t>
    </rPh>
    <phoneticPr fontId="3"/>
  </si>
  <si>
    <t>所得税or法人税</t>
    <rPh sb="0" eb="3">
      <t xml:space="preserve">ショトクゼイ </t>
    </rPh>
    <rPh sb="5" eb="8">
      <t xml:space="preserve">ホウジンゼイ </t>
    </rPh>
    <phoneticPr fontId="3"/>
  </si>
  <si>
    <t>手残り</t>
    <rPh sb="0" eb="2">
      <t xml:space="preserve">テノコリ </t>
    </rPh>
    <phoneticPr fontId="3"/>
  </si>
  <si>
    <t>【年間収支】</t>
    <rPh sb="1" eb="5">
      <t xml:space="preserve">ネンカンシュウシ </t>
    </rPh>
    <phoneticPr fontId="3"/>
  </si>
  <si>
    <t>返済比率</t>
    <rPh sb="0" eb="4">
      <t xml:space="preserve">ヘンサイヒリツ </t>
    </rPh>
    <phoneticPr fontId="3"/>
  </si>
  <si>
    <t>手残り/自己資本</t>
    <rPh sb="0" eb="2">
      <t xml:space="preserve">テノコリ </t>
    </rPh>
    <rPh sb="4" eb="8">
      <t xml:space="preserve">ジコシホン </t>
    </rPh>
    <phoneticPr fontId="3"/>
  </si>
  <si>
    <t>自己資本</t>
    <rPh sb="0" eb="1">
      <t xml:space="preserve">ジコシホン </t>
    </rPh>
    <phoneticPr fontId="3"/>
  </si>
  <si>
    <t>【投資効率】</t>
    <rPh sb="1" eb="3">
      <t xml:space="preserve">トウシ </t>
    </rPh>
    <rPh sb="3" eb="5">
      <t xml:space="preserve">コウリツ </t>
    </rPh>
    <phoneticPr fontId="3"/>
  </si>
  <si>
    <t>東京都中央区〇〇一丁目1-1</t>
    <rPh sb="0" eb="3">
      <t xml:space="preserve">トウキョウト </t>
    </rPh>
    <rPh sb="3" eb="6">
      <t xml:space="preserve">チュウオウク </t>
    </rPh>
    <rPh sb="8" eb="11">
      <t xml:space="preserve">イッチョウメ </t>
    </rPh>
    <phoneticPr fontId="3"/>
  </si>
  <si>
    <t>【物件の名称・所在】</t>
    <rPh sb="1" eb="3">
      <t xml:space="preserve">ブッケンニツイテ </t>
    </rPh>
    <rPh sb="4" eb="6">
      <t xml:space="preserve">メイショウ </t>
    </rPh>
    <rPh sb="7" eb="9">
      <t xml:space="preserve">ショザイ </t>
    </rPh>
    <phoneticPr fontId="3"/>
  </si>
  <si>
    <t>【物件価格・購入時費用】</t>
    <rPh sb="1" eb="3">
      <t xml:space="preserve">ブッケンノ </t>
    </rPh>
    <rPh sb="3" eb="5">
      <t xml:space="preserve">カカク </t>
    </rPh>
    <rPh sb="6" eb="9">
      <t xml:space="preserve">コウニュウジ </t>
    </rPh>
    <rPh sb="9" eb="11">
      <t xml:space="preserve">ヒヨウ </t>
    </rPh>
    <phoneticPr fontId="3"/>
  </si>
  <si>
    <t>物件購入時費用合計</t>
    <rPh sb="0" eb="2">
      <t xml:space="preserve">ブッケンカカク </t>
    </rPh>
    <rPh sb="2" eb="3">
      <t xml:space="preserve">コウニュウジ </t>
    </rPh>
    <rPh sb="5" eb="7">
      <t xml:space="preserve">ヒヨウ </t>
    </rPh>
    <rPh sb="7" eb="9">
      <t xml:space="preserve">ゴウケイ </t>
    </rPh>
    <phoneticPr fontId="3"/>
  </si>
  <si>
    <t>自己資本回収期間（年）</t>
    <rPh sb="0" eb="8">
      <t xml:space="preserve">ジコシホンカイシュウキカン </t>
    </rPh>
    <rPh sb="9" eb="10">
      <t xml:space="preserve">ネン </t>
    </rPh>
    <phoneticPr fontId="3"/>
  </si>
  <si>
    <t>木造(22年)</t>
  </si>
  <si>
    <t>法定耐用年数</t>
    <rPh sb="0" eb="2">
      <t xml:space="preserve">ホウテイ </t>
    </rPh>
    <rPh sb="2" eb="6">
      <t xml:space="preserve">タイヨウネンスウ </t>
    </rPh>
    <phoneticPr fontId="3"/>
  </si>
  <si>
    <t>【構造・耐用年数】</t>
    <rPh sb="1" eb="3">
      <t xml:space="preserve">コウゾウ </t>
    </rPh>
    <rPh sb="4" eb="8">
      <t>タイヨウネn</t>
    </rPh>
    <phoneticPr fontId="3"/>
  </si>
  <si>
    <t>【収入】</t>
    <rPh sb="1" eb="3">
      <t xml:space="preserve">シュウニュウ </t>
    </rPh>
    <phoneticPr fontId="3"/>
  </si>
  <si>
    <t>【支出】</t>
    <rPh sb="1" eb="3">
      <t xml:space="preserve">シシュツ </t>
    </rPh>
    <phoneticPr fontId="3"/>
  </si>
  <si>
    <t>【預かり金】</t>
    <rPh sb="1" eb="2">
      <t xml:space="preserve">アズカリキン </t>
    </rPh>
    <phoneticPr fontId="3"/>
  </si>
  <si>
    <t>【借入】</t>
    <phoneticPr fontId="3"/>
  </si>
  <si>
    <t>【税率】</t>
    <rPh sb="1" eb="3">
      <t xml:space="preserve">ゼイリツ </t>
    </rPh>
    <phoneticPr fontId="3"/>
  </si>
  <si>
    <t>表面利回り</t>
    <rPh sb="0" eb="4">
      <t>ヒョウメンリ</t>
    </rPh>
    <phoneticPr fontId="3"/>
  </si>
  <si>
    <t>実質利回り</t>
    <rPh sb="0" eb="4">
      <t xml:space="preserve">ジッシツリマワリ </t>
    </rPh>
    <phoneticPr fontId="3"/>
  </si>
  <si>
    <t>【使い方】</t>
    <rPh sb="1" eb="2">
      <t xml:space="preserve">ツカイカタ </t>
    </rPh>
    <phoneticPr fontId="3"/>
  </si>
  <si>
    <t>★物件名</t>
    <rPh sb="1" eb="4">
      <t xml:space="preserve">ブッケンメイ </t>
    </rPh>
    <phoneticPr fontId="3"/>
  </si>
  <si>
    <t>★地番表示</t>
    <rPh sb="0" eb="2">
      <t xml:space="preserve">チバン </t>
    </rPh>
    <rPh sb="2" eb="4">
      <t xml:space="preserve">ヒョウジ </t>
    </rPh>
    <phoneticPr fontId="3"/>
  </si>
  <si>
    <t>★住所表示</t>
    <rPh sb="0" eb="4">
      <t xml:space="preserve">ジュウショヒョウジ </t>
    </rPh>
    <phoneticPr fontId="3"/>
  </si>
  <si>
    <t>★土地価格</t>
    <rPh sb="0" eb="2">
      <t xml:space="preserve">トチ </t>
    </rPh>
    <rPh sb="2" eb="4">
      <t xml:space="preserve">カカク </t>
    </rPh>
    <phoneticPr fontId="3"/>
  </si>
  <si>
    <t>★建物価格</t>
    <rPh sb="0" eb="4">
      <t xml:space="preserve">タテモノカカク </t>
    </rPh>
    <phoneticPr fontId="3"/>
  </si>
  <si>
    <t>★物件購入時諸経費</t>
    <rPh sb="0" eb="2">
      <t xml:space="preserve">ブッケン </t>
    </rPh>
    <rPh sb="2" eb="5">
      <t xml:space="preserve">コウニュウジヒヨウ </t>
    </rPh>
    <rPh sb="5" eb="8">
      <t xml:space="preserve">ショケイヒ </t>
    </rPh>
    <phoneticPr fontId="3"/>
  </si>
  <si>
    <t>★築年月日</t>
    <rPh sb="0" eb="2">
      <t xml:space="preserve">チクネンスウ </t>
    </rPh>
    <rPh sb="2" eb="4">
      <t xml:space="preserve">ガッピ </t>
    </rPh>
    <phoneticPr fontId="3"/>
  </si>
  <si>
    <t>★構造</t>
    <rPh sb="0" eb="2">
      <t xml:space="preserve">コウゾウ </t>
    </rPh>
    <phoneticPr fontId="3"/>
  </si>
  <si>
    <t>★購入予定日</t>
    <rPh sb="0" eb="5">
      <t xml:space="preserve">コウニュウヨテイビ </t>
    </rPh>
    <phoneticPr fontId="3"/>
  </si>
  <si>
    <t>★満室時賃料（月額）</t>
    <rPh sb="0" eb="5">
      <t xml:space="preserve">マンシツジチンリョウ </t>
    </rPh>
    <rPh sb="6" eb="8">
      <t xml:space="preserve">ゲツガク </t>
    </rPh>
    <phoneticPr fontId="3"/>
  </si>
  <si>
    <t>★現況賃料（月額）</t>
    <rPh sb="0" eb="4">
      <t xml:space="preserve">ゲンキョウチンリョウ </t>
    </rPh>
    <rPh sb="5" eb="7">
      <t xml:space="preserve">ゲツガク </t>
    </rPh>
    <phoneticPr fontId="3"/>
  </si>
  <si>
    <t>★経費割合</t>
    <rPh sb="0" eb="2">
      <t xml:space="preserve">ケイヒ </t>
    </rPh>
    <rPh sb="2" eb="4">
      <t xml:space="preserve">ワリアイ </t>
    </rPh>
    <phoneticPr fontId="3"/>
  </si>
  <si>
    <t>★固定資産税</t>
    <rPh sb="0" eb="5">
      <t xml:space="preserve">コテイシサンゼイ </t>
    </rPh>
    <phoneticPr fontId="3"/>
  </si>
  <si>
    <t>★預り敷金</t>
    <rPh sb="0" eb="1">
      <t xml:space="preserve">アズカリシキキン </t>
    </rPh>
    <phoneticPr fontId="3"/>
  </si>
  <si>
    <t>★借入金額</t>
    <rPh sb="0" eb="4">
      <t>カリイレキンガク</t>
    </rPh>
    <phoneticPr fontId="2"/>
  </si>
  <si>
    <t>★利率（年）</t>
    <rPh sb="0" eb="2">
      <t>リリツ</t>
    </rPh>
    <rPh sb="3" eb="4">
      <t>ネン</t>
    </rPh>
    <phoneticPr fontId="2"/>
  </si>
  <si>
    <t>★返済期間（年）</t>
    <rPh sb="0" eb="2">
      <t>ヘンサイカイスウ</t>
    </rPh>
    <rPh sb="2" eb="4">
      <t>キカン</t>
    </rPh>
    <rPh sb="5" eb="6">
      <t>ネン</t>
    </rPh>
    <phoneticPr fontId="2"/>
  </si>
  <si>
    <t>★実効税率</t>
    <rPh sb="0" eb="4">
      <t>ジッコウゼイリ</t>
    </rPh>
    <phoneticPr fontId="3"/>
  </si>
  <si>
    <t>★の記入されている内容を隣のセルに入力する</t>
    <phoneticPr fontId="3"/>
  </si>
  <si>
    <t>残存耐用年数</t>
    <rPh sb="0" eb="2">
      <t xml:space="preserve">ザンゾン </t>
    </rPh>
    <rPh sb="2" eb="6">
      <t xml:space="preserve">タイヨウネンスウ 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</si>
</sst>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14" fontId="0" fillId="0" borderId="1" xfId="0" applyNumberFormat="1" applyBorder="1">
      <alignment vertical="center"/>
    </xf>
    <xf numFmtId="0" fontId="0" fillId="0" borderId="1" xfId="0" applyBorder="1" applyAlignment="1">
      <alignment horizontal="right" vertical="center"/>
    </xf>
    <xf numFmtId="9" fontId="0" fillId="0" borderId="1" xfId="0" applyNumberFormat="1" applyBorder="1">
      <alignment vertical="center"/>
    </xf>
    <xf numFmtId="38" fontId="0" fillId="0" borderId="1" xfId="0" applyNumberFormat="1" applyBorder="1">
      <alignment vertical="center"/>
    </xf>
    <xf numFmtId="9" fontId="0" fillId="0" borderId="1" xfId="2" applyFont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461D9-1E14-9A4F-8305-3F23A4DFC580}">
  <dimension ref="A1:H37"/>
  <sheetViews>
    <sheetView tabSelected="1" workbookViewId="0">
      <selection activeCell="D19" sqref="D19"/>
    </sheetView>
  </sheetViews>
  <sheetFormatPr baseColWidth="10" defaultRowHeight="20"/>
  <cols>
    <col min="1" max="1" width="17.5703125" bestFit="1" customWidth="1"/>
    <col min="2" max="2" width="24.42578125" bestFit="1" customWidth="1"/>
    <col min="4" max="4" width="15.7109375" bestFit="1" customWidth="1"/>
    <col min="5" max="5" width="10.7109375" style="1"/>
    <col min="7" max="7" width="21.42578125" bestFit="1" customWidth="1"/>
  </cols>
  <sheetData>
    <row r="1" spans="1:8">
      <c r="A1" t="s">
        <v>15</v>
      </c>
      <c r="D1" t="s">
        <v>9</v>
      </c>
      <c r="G1" t="s">
        <v>13</v>
      </c>
    </row>
    <row r="2" spans="1:8">
      <c r="A2" s="2" t="s">
        <v>30</v>
      </c>
      <c r="B2" s="2" t="s">
        <v>0</v>
      </c>
      <c r="D2" s="2" t="s">
        <v>2</v>
      </c>
      <c r="E2" s="3">
        <f>12*B22</f>
        <v>4800000</v>
      </c>
      <c r="G2" s="2" t="s">
        <v>27</v>
      </c>
      <c r="H2" s="8">
        <f>E2/(B7+B8)</f>
        <v>0.13333333333333333</v>
      </c>
    </row>
    <row r="3" spans="1:8">
      <c r="A3" s="2" t="s">
        <v>31</v>
      </c>
      <c r="B3" s="2" t="s">
        <v>14</v>
      </c>
      <c r="D3" s="2" t="s">
        <v>3</v>
      </c>
      <c r="E3" s="3">
        <f>E2*B25+B26</f>
        <v>630000</v>
      </c>
      <c r="G3" s="2" t="s">
        <v>28</v>
      </c>
      <c r="H3" s="8">
        <f>(E2-E3-B26)/B10</f>
        <v>0.10151515151515152</v>
      </c>
    </row>
    <row r="4" spans="1:8">
      <c r="A4" s="2" t="s">
        <v>32</v>
      </c>
      <c r="B4" s="2" t="s">
        <v>14</v>
      </c>
      <c r="D4" s="2" t="s">
        <v>4</v>
      </c>
      <c r="E4" s="3">
        <f ca="1">IF(B17&gt;B16,B8/B17,0)</f>
        <v>1285714.2857142857</v>
      </c>
      <c r="G4" s="2" t="s">
        <v>12</v>
      </c>
      <c r="H4" s="3">
        <f>B10-B32</f>
        <v>3600000</v>
      </c>
    </row>
    <row r="5" spans="1:8">
      <c r="D5" s="2" t="s">
        <v>5</v>
      </c>
      <c r="E5" s="3">
        <f ca="1">E2-E3-E4</f>
        <v>2884285.7142857146</v>
      </c>
      <c r="G5" s="2" t="s">
        <v>18</v>
      </c>
      <c r="H5" s="3">
        <f ca="1">H4/E8</f>
        <v>6.8603221355125763</v>
      </c>
    </row>
    <row r="6" spans="1:8">
      <c r="A6" t="s">
        <v>16</v>
      </c>
      <c r="D6" s="2" t="s">
        <v>6</v>
      </c>
      <c r="E6" s="3">
        <f>-12*PMT(B33/12,B34*12,B32)</f>
        <v>2779957.5864093746</v>
      </c>
      <c r="G6" s="2" t="s">
        <v>10</v>
      </c>
      <c r="H6" s="8">
        <f>E6/E2</f>
        <v>0.57915783050195302</v>
      </c>
    </row>
    <row r="7" spans="1:8">
      <c r="A7" s="2" t="s">
        <v>33</v>
      </c>
      <c r="B7" s="3">
        <v>18000000</v>
      </c>
      <c r="D7" s="2" t="s">
        <v>7</v>
      </c>
      <c r="E7" s="3">
        <f ca="1">E5*B37</f>
        <v>865285.71428571432</v>
      </c>
      <c r="G7" s="2" t="s">
        <v>11</v>
      </c>
      <c r="H7" s="8">
        <f ca="1">E8/H4</f>
        <v>0.14576574980691981</v>
      </c>
    </row>
    <row r="8" spans="1:8">
      <c r="A8" s="2" t="s">
        <v>34</v>
      </c>
      <c r="B8" s="3">
        <v>18000000</v>
      </c>
      <c r="D8" s="2" t="s">
        <v>8</v>
      </c>
      <c r="E8" s="3">
        <f ca="1">E5-E6-E7+E4</f>
        <v>524756.69930491131</v>
      </c>
    </row>
    <row r="9" spans="1:8">
      <c r="A9" s="2" t="s">
        <v>35</v>
      </c>
      <c r="B9" s="3">
        <f>3600000</f>
        <v>3600000</v>
      </c>
    </row>
    <row r="10" spans="1:8">
      <c r="A10" s="2" t="s">
        <v>17</v>
      </c>
      <c r="B10" s="3">
        <f>B7+B8+B9</f>
        <v>39600000</v>
      </c>
    </row>
    <row r="11" spans="1:8">
      <c r="D11" t="s">
        <v>29</v>
      </c>
    </row>
    <row r="12" spans="1:8">
      <c r="A12" t="s">
        <v>21</v>
      </c>
      <c r="D12" t="s">
        <v>48</v>
      </c>
    </row>
    <row r="13" spans="1:8">
      <c r="A13" s="2" t="s">
        <v>36</v>
      </c>
      <c r="B13" s="4">
        <v>40179</v>
      </c>
    </row>
    <row r="14" spans="1:8">
      <c r="A14" s="2" t="s">
        <v>37</v>
      </c>
      <c r="B14" s="5" t="s">
        <v>19</v>
      </c>
    </row>
    <row r="15" spans="1:8">
      <c r="A15" s="2" t="s">
        <v>20</v>
      </c>
      <c r="B15" s="2">
        <f>IF(B14="木造(22年)",22,IF(B14="軽量鉄骨(27年)",27,IF(B14="重量鉄骨(34年)",34,IF(B14="鉄筋コンクリート(47年)",47,0))))</f>
        <v>22</v>
      </c>
    </row>
    <row r="16" spans="1:8">
      <c r="A16" s="2" t="s">
        <v>1</v>
      </c>
      <c r="B16" s="2">
        <f ca="1">ROUNDDOWN((B18-B13)/365,0)</f>
        <v>9</v>
      </c>
    </row>
    <row r="17" spans="1:2">
      <c r="A17" s="2" t="s">
        <v>49</v>
      </c>
      <c r="B17" s="2">
        <f ca="1">ROUNDDOWN((B15-B16)+B16*0.2,0)</f>
        <v>14</v>
      </c>
    </row>
    <row r="18" spans="1:2">
      <c r="A18" s="2" t="s">
        <v>38</v>
      </c>
      <c r="B18" s="4">
        <f ca="1">TODAY()</f>
        <v>43627</v>
      </c>
    </row>
    <row r="20" spans="1:2">
      <c r="A20" t="s">
        <v>22</v>
      </c>
    </row>
    <row r="21" spans="1:2">
      <c r="A21" s="2" t="s">
        <v>39</v>
      </c>
      <c r="B21" s="3">
        <v>500000</v>
      </c>
    </row>
    <row r="22" spans="1:2">
      <c r="A22" s="2" t="s">
        <v>40</v>
      </c>
      <c r="B22" s="3">
        <v>400000</v>
      </c>
    </row>
    <row r="24" spans="1:2">
      <c r="A24" t="s">
        <v>23</v>
      </c>
    </row>
    <row r="25" spans="1:2">
      <c r="A25" s="2" t="s">
        <v>41</v>
      </c>
      <c r="B25" s="6">
        <v>0.1</v>
      </c>
    </row>
    <row r="26" spans="1:2">
      <c r="A26" s="2" t="s">
        <v>42</v>
      </c>
      <c r="B26" s="3">
        <v>150000</v>
      </c>
    </row>
    <row r="28" spans="1:2">
      <c r="A28" t="s">
        <v>24</v>
      </c>
    </row>
    <row r="29" spans="1:2">
      <c r="A29" s="2" t="s">
        <v>43</v>
      </c>
      <c r="B29" s="3">
        <v>1200000</v>
      </c>
    </row>
    <row r="31" spans="1:2">
      <c r="A31" t="s">
        <v>25</v>
      </c>
    </row>
    <row r="32" spans="1:2">
      <c r="A32" s="2" t="s">
        <v>44</v>
      </c>
      <c r="B32" s="7">
        <v>36000000</v>
      </c>
    </row>
    <row r="33" spans="1:2">
      <c r="A33" s="2" t="s">
        <v>45</v>
      </c>
      <c r="B33" s="6">
        <v>0.02</v>
      </c>
    </row>
    <row r="34" spans="1:2">
      <c r="A34" s="2" t="s">
        <v>46</v>
      </c>
      <c r="B34" s="2">
        <v>15</v>
      </c>
    </row>
    <row r="36" spans="1:2">
      <c r="A36" t="s">
        <v>26</v>
      </c>
    </row>
    <row r="37" spans="1:2">
      <c r="A37" s="2" t="s">
        <v>47</v>
      </c>
      <c r="B37" s="6">
        <v>0.3</v>
      </c>
    </row>
  </sheetData>
  <phoneticPr fontId="3"/>
  <dataValidations count="1">
    <dataValidation type="list" allowBlank="1" showInputMessage="1" showErrorMessage="1" sqref="B14" xr:uid="{4619C690-9D93-104D-ACC7-7CF0CC1D3E30}">
      <formula1>"木造(22年),軽量鉄骨(27年),重量鉄骨(34年),鉄筋コンクリート(47年)"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黒田直史</dc:creator>
  <cp:lastModifiedBy>黒田直史</cp:lastModifiedBy>
  <dcterms:created xsi:type="dcterms:W3CDTF">2019-06-11T04:51:24Z</dcterms:created>
  <dcterms:modified xsi:type="dcterms:W3CDTF">2019-06-11T06:37:19Z</dcterms:modified>
</cp:coreProperties>
</file>